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45" windowWidth="19875" windowHeight="7725"/>
  </bookViews>
  <sheets>
    <sheet name="Per Gracia" sheetId="4" r:id="rId1"/>
  </sheets>
  <calcPr calcId="145621"/>
</workbook>
</file>

<file path=xl/calcChain.xml><?xml version="1.0" encoding="utf-8"?>
<calcChain xmlns="http://schemas.openxmlformats.org/spreadsheetml/2006/main">
  <c r="E17" i="4" l="1"/>
  <c r="B17" i="4"/>
  <c r="F16" i="4"/>
  <c r="B16" i="4"/>
  <c r="C16" i="4"/>
  <c r="C15" i="4"/>
  <c r="F15" i="4" s="1"/>
  <c r="C11" i="4"/>
  <c r="C10" i="4"/>
  <c r="C9" i="4"/>
  <c r="B14" i="4"/>
  <c r="B15" i="4" s="1"/>
  <c r="C8" i="4"/>
  <c r="F14" i="4" l="1"/>
  <c r="C17" i="4" l="1"/>
  <c r="D17" i="4" s="1"/>
  <c r="B18" i="4" s="1"/>
  <c r="E18" i="4"/>
  <c r="C18" i="4" l="1"/>
  <c r="D18" i="4" s="1"/>
  <c r="B19" i="4" s="1"/>
  <c r="E19" i="4"/>
  <c r="F17" i="4"/>
  <c r="F18" i="4" l="1"/>
  <c r="C19" i="4"/>
  <c r="D19" i="4" s="1"/>
  <c r="E20" i="4"/>
  <c r="B20" i="4" l="1"/>
  <c r="F19" i="4"/>
  <c r="E21" i="4"/>
  <c r="C20" i="4" l="1"/>
  <c r="D20" i="4" s="1"/>
  <c r="B21" i="4" s="1"/>
  <c r="E22" i="4"/>
  <c r="C21" i="4" l="1"/>
  <c r="D21" i="4" s="1"/>
  <c r="B22" i="4" s="1"/>
  <c r="F20" i="4"/>
  <c r="E23" i="4"/>
  <c r="F21" i="4" l="1"/>
  <c r="C22" i="4"/>
  <c r="D22" i="4" s="1"/>
  <c r="B23" i="4" s="1"/>
  <c r="E24" i="4"/>
  <c r="F22" i="4" l="1"/>
  <c r="C23" i="4"/>
  <c r="D23" i="4" s="1"/>
  <c r="F23" i="4" l="1"/>
  <c r="B24" i="4"/>
  <c r="C24" i="4" s="1"/>
  <c r="D24" i="4" s="1"/>
  <c r="F24" i="4" l="1"/>
</calcChain>
</file>

<file path=xl/sharedStrings.xml><?xml version="1.0" encoding="utf-8"?>
<sst xmlns="http://schemas.openxmlformats.org/spreadsheetml/2006/main" count="24" uniqueCount="23">
  <si>
    <t>ELABORADO POR</t>
  </si>
  <si>
    <t>WWW.ARCHIVOEXCEL.COM</t>
  </si>
  <si>
    <t>Lima - Perú</t>
  </si>
  <si>
    <t>Amortización</t>
  </si>
  <si>
    <t>Copyright©  2022</t>
  </si>
  <si>
    <t>Tiempo</t>
  </si>
  <si>
    <t>ARCHIVO EXCEL E.I.R.L.</t>
  </si>
  <si>
    <t>Tasa</t>
  </si>
  <si>
    <t>Interés</t>
  </si>
  <si>
    <t>Cuota</t>
  </si>
  <si>
    <t>Amortización de Préstamos</t>
  </si>
  <si>
    <t>Préstamo</t>
  </si>
  <si>
    <t>Meses</t>
  </si>
  <si>
    <t>TEA</t>
  </si>
  <si>
    <t>Mes</t>
  </si>
  <si>
    <t>Saldo Inicial</t>
  </si>
  <si>
    <t>Saldo Insoluto</t>
  </si>
  <si>
    <t>Con Periodos de Gracia</t>
  </si>
  <si>
    <t>Period. Gracia</t>
  </si>
  <si>
    <t>Mensual</t>
  </si>
  <si>
    <t>Cuota S/</t>
  </si>
  <si>
    <t>1er Periodo S/</t>
  </si>
  <si>
    <t>2do Periodo S/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</si>
</sst>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sz val="12"/>
      <color rgb="FF0000FF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0" fontId="3" fillId="0" borderId="0" xfId="0" applyFont="1"/>
    <xf numFmtId="0" fontId="4" fillId="0" borderId="0" xfId="0" applyFont="1" applyAlignment="1">
      <alignment horizontal="centerContinuous"/>
    </xf>
    <xf numFmtId="0" fontId="5" fillId="0" borderId="0" xfId="0" applyFont="1" applyAlignment="1">
      <alignment horizontal="centerContinuous"/>
    </xf>
    <xf numFmtId="0" fontId="0" fillId="0" borderId="1" xfId="0" applyBorder="1"/>
    <xf numFmtId="43" fontId="0" fillId="2" borderId="1" xfId="1" applyFont="1" applyFill="1" applyBorder="1"/>
    <xf numFmtId="0" fontId="0" fillId="0" borderId="0" xfId="0" applyAlignment="1" applyProtection="1">
      <alignment horizontal="centerContinuous"/>
      <protection locked="0"/>
    </xf>
    <xf numFmtId="0" fontId="0" fillId="2" borderId="1" xfId="0" applyFill="1" applyBorder="1"/>
    <xf numFmtId="0" fontId="6" fillId="0" borderId="0" xfId="0" applyFont="1" applyAlignment="1" applyProtection="1">
      <alignment horizontal="centerContinuous"/>
      <protection locked="0"/>
    </xf>
    <xf numFmtId="10" fontId="0" fillId="2" borderId="1" xfId="0" applyNumberFormat="1" applyFill="1" applyBorder="1"/>
    <xf numFmtId="0" fontId="2" fillId="0" borderId="2" xfId="0" applyFont="1" applyBorder="1" applyAlignment="1">
      <alignment horizontal="center"/>
    </xf>
    <xf numFmtId="43" fontId="0" fillId="0" borderId="0" xfId="1" applyFont="1"/>
    <xf numFmtId="0" fontId="7" fillId="0" borderId="0" xfId="0" applyFont="1"/>
    <xf numFmtId="43" fontId="0" fillId="0" borderId="0" xfId="0" applyNumberFormat="1"/>
    <xf numFmtId="10" fontId="0" fillId="0" borderId="1" xfId="0" applyNumberFormat="1" applyFill="1" applyBorder="1"/>
    <xf numFmtId="43" fontId="0" fillId="0" borderId="1" xfId="1" applyFont="1" applyBorder="1"/>
    <xf numFmtId="0" fontId="2" fillId="0" borderId="2" xfId="0" applyFont="1" applyBorder="1"/>
    <xf numFmtId="0" fontId="0" fillId="2" borderId="1" xfId="1" applyNumberFormat="1" applyFont="1" applyFill="1" applyBorder="1"/>
    <xf numFmtId="43" fontId="0" fillId="0" borderId="1" xfId="1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tabSelected="1" workbookViewId="0">
      <selection activeCell="K12" sqref="K12"/>
    </sheetView>
  </sheetViews>
  <sheetFormatPr baseColWidth="10" defaultRowHeight="15" x14ac:dyDescent="0.25"/>
  <cols>
    <col min="1" max="1" width="5" customWidth="1"/>
    <col min="2" max="2" width="13.42578125" customWidth="1"/>
    <col min="6" max="6" width="13.42578125" customWidth="1"/>
  </cols>
  <sheetData>
    <row r="1" spans="1:6" ht="21" x14ac:dyDescent="0.35">
      <c r="A1" s="12" t="s">
        <v>10</v>
      </c>
    </row>
    <row r="2" spans="1:6" ht="18.75" x14ac:dyDescent="0.3">
      <c r="A2" s="1" t="s">
        <v>17</v>
      </c>
    </row>
    <row r="3" spans="1:6" x14ac:dyDescent="0.25">
      <c r="F3" s="2" t="s">
        <v>0</v>
      </c>
    </row>
    <row r="4" spans="1:6" x14ac:dyDescent="0.25">
      <c r="B4" s="4" t="s">
        <v>11</v>
      </c>
      <c r="C4" s="5">
        <v>100000</v>
      </c>
      <c r="F4" s="3" t="s">
        <v>1</v>
      </c>
    </row>
    <row r="5" spans="1:6" x14ac:dyDescent="0.25">
      <c r="B5" s="4" t="s">
        <v>18</v>
      </c>
      <c r="C5" s="17">
        <v>2</v>
      </c>
      <c r="D5" t="s">
        <v>12</v>
      </c>
      <c r="F5" s="6" t="s">
        <v>2</v>
      </c>
    </row>
    <row r="6" spans="1:6" x14ac:dyDescent="0.25">
      <c r="B6" s="4" t="s">
        <v>5</v>
      </c>
      <c r="C6" s="7">
        <v>10</v>
      </c>
      <c r="D6" t="s">
        <v>12</v>
      </c>
      <c r="F6" s="6" t="s">
        <v>4</v>
      </c>
    </row>
    <row r="7" spans="1:6" ht="15.75" x14ac:dyDescent="0.25">
      <c r="B7" s="4" t="s">
        <v>13</v>
      </c>
      <c r="C7" s="9">
        <v>0.3448</v>
      </c>
      <c r="F7" s="8" t="s">
        <v>6</v>
      </c>
    </row>
    <row r="8" spans="1:6" x14ac:dyDescent="0.25">
      <c r="B8" s="4" t="s">
        <v>7</v>
      </c>
      <c r="C8" s="14">
        <f>(((1+(C7))^(1/12))-1)</f>
        <v>2.4994358417901097E-2</v>
      </c>
    </row>
    <row r="9" spans="1:6" x14ac:dyDescent="0.25">
      <c r="B9" s="4" t="s">
        <v>21</v>
      </c>
      <c r="C9" s="18">
        <f>C4*((1+C8)-1)</f>
        <v>2499.4358417901099</v>
      </c>
    </row>
    <row r="10" spans="1:6" x14ac:dyDescent="0.25">
      <c r="B10" s="4" t="s">
        <v>22</v>
      </c>
      <c r="C10" s="18">
        <f>(C4+C9)*((1+C8)-1)</f>
        <v>2561.9076370623602</v>
      </c>
    </row>
    <row r="11" spans="1:6" x14ac:dyDescent="0.25">
      <c r="B11" s="4" t="s">
        <v>20</v>
      </c>
      <c r="C11" s="15">
        <f>(C4+C9+C10)*(((C8)*((1+(C8))^(C6-C5)))/(((1+(C8))^(C6-C5))-1))</f>
        <v>14652.274259525577</v>
      </c>
      <c r="D11" t="s">
        <v>19</v>
      </c>
    </row>
    <row r="13" spans="1:6" x14ac:dyDescent="0.25">
      <c r="A13" s="16" t="s">
        <v>14</v>
      </c>
      <c r="B13" s="10" t="s">
        <v>15</v>
      </c>
      <c r="C13" s="10" t="s">
        <v>8</v>
      </c>
      <c r="D13" s="10" t="s">
        <v>3</v>
      </c>
      <c r="E13" s="10" t="s">
        <v>9</v>
      </c>
      <c r="F13" s="10" t="s">
        <v>16</v>
      </c>
    </row>
    <row r="14" spans="1:6" x14ac:dyDescent="0.25">
      <c r="A14">
        <v>0</v>
      </c>
      <c r="B14" s="13">
        <f>C4</f>
        <v>100000</v>
      </c>
      <c r="F14" s="13">
        <f>B14</f>
        <v>100000</v>
      </c>
    </row>
    <row r="15" spans="1:6" x14ac:dyDescent="0.25">
      <c r="A15">
        <v>1</v>
      </c>
      <c r="B15" s="11">
        <f>B14</f>
        <v>100000</v>
      </c>
      <c r="C15" s="11">
        <f>C9</f>
        <v>2499.4358417901099</v>
      </c>
      <c r="D15" s="11"/>
      <c r="E15" s="11"/>
      <c r="F15" s="13">
        <f>B15+C15</f>
        <v>102499.43584179011</v>
      </c>
    </row>
    <row r="16" spans="1:6" x14ac:dyDescent="0.25">
      <c r="A16">
        <v>2</v>
      </c>
      <c r="B16" s="11">
        <f>F15</f>
        <v>102499.43584179011</v>
      </c>
      <c r="C16" s="11">
        <f>C10</f>
        <v>2561.9076370623602</v>
      </c>
      <c r="D16" s="11"/>
      <c r="E16" s="11"/>
      <c r="F16" s="13">
        <f>B16+C16</f>
        <v>105061.34347885248</v>
      </c>
    </row>
    <row r="17" spans="1:6" x14ac:dyDescent="0.25">
      <c r="A17">
        <v>3</v>
      </c>
      <c r="B17" s="11">
        <f>F16</f>
        <v>105061.34347885248</v>
      </c>
      <c r="C17" s="11">
        <f t="shared" ref="C17:C24" si="0">IF(B17&gt;0,B17*$C$8,0)</f>
        <v>2625.9408747766547</v>
      </c>
      <c r="D17" s="11">
        <f t="shared" ref="D17:D24" si="1">E17-C17</f>
        <v>12026.333384748923</v>
      </c>
      <c r="E17" s="11">
        <f>C11</f>
        <v>14652.274259525577</v>
      </c>
      <c r="F17" s="13">
        <f t="shared" ref="F17:F24" si="2">F16-D17</f>
        <v>93035.010094103549</v>
      </c>
    </row>
    <row r="18" spans="1:6" x14ac:dyDescent="0.25">
      <c r="A18">
        <v>4</v>
      </c>
      <c r="B18" s="11">
        <f t="shared" ref="B18:B24" si="3">B17-D17</f>
        <v>93035.010094103549</v>
      </c>
      <c r="C18" s="11">
        <f t="shared" si="0"/>
        <v>2325.3503877050707</v>
      </c>
      <c r="D18" s="11">
        <f t="shared" si="1"/>
        <v>12326.923871820505</v>
      </c>
      <c r="E18" s="11">
        <f t="shared" ref="E18:E24" si="4">E17</f>
        <v>14652.274259525577</v>
      </c>
      <c r="F18" s="13">
        <f t="shared" si="2"/>
        <v>80708.086222283047</v>
      </c>
    </row>
    <row r="19" spans="1:6" x14ac:dyDescent="0.25">
      <c r="A19">
        <v>5</v>
      </c>
      <c r="B19" s="11">
        <f t="shared" si="3"/>
        <v>80708.086222283047</v>
      </c>
      <c r="C19" s="11">
        <f t="shared" si="0"/>
        <v>2017.2468342626078</v>
      </c>
      <c r="D19" s="11">
        <f t="shared" si="1"/>
        <v>12635.02742526297</v>
      </c>
      <c r="E19" s="11">
        <f t="shared" si="4"/>
        <v>14652.274259525577</v>
      </c>
      <c r="F19" s="13">
        <f t="shared" si="2"/>
        <v>68073.058797020072</v>
      </c>
    </row>
    <row r="20" spans="1:6" x14ac:dyDescent="0.25">
      <c r="A20">
        <v>6</v>
      </c>
      <c r="B20" s="11">
        <f t="shared" si="3"/>
        <v>68073.058797020072</v>
      </c>
      <c r="C20" s="11">
        <f t="shared" si="0"/>
        <v>1701.4424301755751</v>
      </c>
      <c r="D20" s="11">
        <f t="shared" si="1"/>
        <v>12950.831829350001</v>
      </c>
      <c r="E20" s="11">
        <f t="shared" si="4"/>
        <v>14652.274259525577</v>
      </c>
      <c r="F20" s="13">
        <f t="shared" si="2"/>
        <v>55122.226967670067</v>
      </c>
    </row>
    <row r="21" spans="1:6" x14ac:dyDescent="0.25">
      <c r="A21">
        <v>7</v>
      </c>
      <c r="B21" s="11">
        <f t="shared" si="3"/>
        <v>55122.226967670067</v>
      </c>
      <c r="C21" s="11">
        <f t="shared" si="0"/>
        <v>1377.7446976228391</v>
      </c>
      <c r="D21" s="11">
        <f t="shared" si="1"/>
        <v>13274.529561902738</v>
      </c>
      <c r="E21" s="11">
        <f t="shared" si="4"/>
        <v>14652.274259525577</v>
      </c>
      <c r="F21" s="13">
        <f t="shared" si="2"/>
        <v>41847.697405767329</v>
      </c>
    </row>
    <row r="22" spans="1:6" x14ac:dyDescent="0.25">
      <c r="A22">
        <v>8</v>
      </c>
      <c r="B22" s="11">
        <f t="shared" si="3"/>
        <v>41847.697405767329</v>
      </c>
      <c r="C22" s="11">
        <f t="shared" si="0"/>
        <v>1045.9563479236185</v>
      </c>
      <c r="D22" s="11">
        <f t="shared" si="1"/>
        <v>13606.317911601958</v>
      </c>
      <c r="E22" s="11">
        <f t="shared" si="4"/>
        <v>14652.274259525577</v>
      </c>
      <c r="F22" s="13">
        <f t="shared" si="2"/>
        <v>28241.379494165369</v>
      </c>
    </row>
    <row r="23" spans="1:6" x14ac:dyDescent="0.25">
      <c r="A23">
        <v>9</v>
      </c>
      <c r="B23" s="11">
        <f t="shared" si="3"/>
        <v>28241.379494165369</v>
      </c>
      <c r="C23" s="11">
        <f t="shared" si="0"/>
        <v>705.87516129313155</v>
      </c>
      <c r="D23" s="11">
        <f t="shared" si="1"/>
        <v>13946.399098232445</v>
      </c>
      <c r="E23" s="11">
        <f t="shared" si="4"/>
        <v>14652.274259525577</v>
      </c>
      <c r="F23" s="13">
        <f t="shared" si="2"/>
        <v>14294.980395932924</v>
      </c>
    </row>
    <row r="24" spans="1:6" x14ac:dyDescent="0.25">
      <c r="A24">
        <v>10</v>
      </c>
      <c r="B24" s="11">
        <f t="shared" si="3"/>
        <v>14294.980395932924</v>
      </c>
      <c r="C24" s="11">
        <f t="shared" si="0"/>
        <v>357.29386359281722</v>
      </c>
      <c r="D24" s="11">
        <f t="shared" si="1"/>
        <v>14294.98039593276</v>
      </c>
      <c r="E24" s="11">
        <f t="shared" si="4"/>
        <v>14652.274259525577</v>
      </c>
      <c r="F24" s="13">
        <f t="shared" si="2"/>
        <v>1.6370904631912708E-10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Per Gracia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SERGIO GONZALES ROMERO</dc:creator>
  <cp:lastModifiedBy>SERGIO GONZALES ROMERO</cp:lastModifiedBy>
  <dcterms:created xsi:type="dcterms:W3CDTF">2022-01-16T02:59:21Z</dcterms:created>
  <dcterms:modified xsi:type="dcterms:W3CDTF">2022-01-17T02:05:52Z</dcterms:modified>
</cp:coreProperties>
</file>