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115" windowHeight="8010" activeTab="0"/>
  </bookViews>
  <sheets>
    <sheet name="Hoja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<sst xmlns="http://schemas.openxmlformats.org/spreadsheetml/2006/main" count="26" uniqueCount="26">
  <si>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PUNTO DE EQULIBRIO</t>
  </si>
  <si>
    <t>Unidades</t>
  </si>
  <si>
    <t>UNIDADES</t>
  </si>
  <si>
    <t>Ventas estimadas Unidades</t>
  </si>
  <si>
    <t>Ventas</t>
  </si>
  <si>
    <t>INGRESOS</t>
  </si>
  <si>
    <t>Costo variable</t>
  </si>
  <si>
    <t>C. TOTALES</t>
  </si>
  <si>
    <t>Valor de Venta Unitario</t>
  </si>
  <si>
    <t>Margen de contribución</t>
  </si>
  <si>
    <t>C. y G. FIJOS</t>
  </si>
  <si>
    <t>Costo Variable Unitario</t>
  </si>
  <si>
    <t>Costos fijos</t>
  </si>
  <si>
    <t>Utilidad operativa</t>
  </si>
  <si>
    <t>Costo Variable Total</t>
  </si>
  <si>
    <t>Costos y Gastos Fijos Totales</t>
  </si>
  <si>
    <t>Resultado Neto</t>
  </si>
  <si>
    <t>Marg. de Contrib. Unitario</t>
  </si>
  <si>
    <t>Pto. Equilibrio en Unidades</t>
  </si>
  <si>
    <t>Pto. Equilibrio en Importe</t>
  </si>
  <si>
    <t>COMPROBACIÓN</t>
  </si>
  <si>
    <t>Impuesto a la Renta</t>
  </si>
  <si>
    <t>Con PE</t>
  </si>
  <si>
    <t>Sin PE</t>
  </si>
  <si>
    <t>Tasa del Impuesto a la Renta</t>
  </si>
  <si>
    <t>Hecho por: www.archivoexcel.com</t>
  </si>
</sst>
</file>

<file path=xl/styles.xml><?xml version="1.0" encoding="utf-8"?>
<styleSheet xmlns="http://schemas.openxmlformats.org/spreadsheetml/2006/main">
  <numFmts count="10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FF"/>
      <name val="Calibri"/>
      <family val="2"/>
    </font>
    <font>
      <sz val="11"/>
      <color rgb="FF0000FF"/>
      <name val="Calibri"/>
      <family val="2"/>
    </font>
    <font>
      <b/>
      <sz val="16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9" fillId="0" borderId="10" xfId="0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hidden="1"/>
    </xf>
    <xf numFmtId="0" fontId="39" fillId="0" borderId="10" xfId="0" applyFont="1" applyBorder="1" applyAlignment="1" applyProtection="1">
      <alignment/>
      <protection locked="0"/>
    </xf>
    <xf numFmtId="164" fontId="0" fillId="0" borderId="10" xfId="46" applyNumberFormat="1" applyFont="1" applyBorder="1" applyAlignment="1" applyProtection="1">
      <alignment/>
      <protection hidden="1"/>
    </xf>
    <xf numFmtId="164" fontId="0" fillId="6" borderId="0" xfId="46" applyNumberFormat="1" applyFont="1" applyFill="1" applyAlignment="1" applyProtection="1">
      <alignment/>
      <protection locked="0"/>
    </xf>
    <xf numFmtId="43" fontId="0" fillId="0" borderId="0" xfId="0" applyNumberFormat="1" applyAlignment="1" applyProtection="1">
      <alignment/>
      <protection hidden="1"/>
    </xf>
    <xf numFmtId="43" fontId="0" fillId="0" borderId="0" xfId="46" applyFont="1" applyAlignment="1" applyProtection="1">
      <alignment/>
      <protection hidden="1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43" fontId="0" fillId="0" borderId="10" xfId="0" applyNumberFormat="1" applyBorder="1" applyAlignment="1" applyProtection="1">
      <alignment/>
      <protection hidden="1"/>
    </xf>
    <xf numFmtId="43" fontId="0" fillId="0" borderId="10" xfId="46" applyFont="1" applyBorder="1" applyAlignment="1" applyProtection="1">
      <alignment/>
      <protection hidden="1"/>
    </xf>
    <xf numFmtId="43" fontId="0" fillId="6" borderId="0" xfId="46" applyFont="1" applyFill="1" applyAlignment="1" applyProtection="1">
      <alignment/>
      <protection locked="0"/>
    </xf>
    <xf numFmtId="43" fontId="0" fillId="0" borderId="0" xfId="46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164" fontId="0" fillId="0" borderId="0" xfId="46" applyNumberFormat="1" applyFont="1" applyAlignment="1" applyProtection="1">
      <alignment/>
      <protection hidden="1"/>
    </xf>
    <xf numFmtId="43" fontId="0" fillId="6" borderId="0" xfId="46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10" fontId="0" fillId="6" borderId="0" xfId="52" applyNumberFormat="1" applyFont="1" applyFill="1" applyAlignment="1" applyProtection="1">
      <alignment/>
      <protection locked="0"/>
    </xf>
    <xf numFmtId="164" fontId="0" fillId="4" borderId="10" xfId="46" applyNumberFormat="1" applyFont="1" applyFill="1" applyBorder="1" applyAlignment="1" applyProtection="1">
      <alignment/>
      <protection hidden="1"/>
    </xf>
    <xf numFmtId="43" fontId="41" fillId="4" borderId="0" xfId="46" applyFont="1" applyFill="1" applyAlignment="1" applyProtection="1">
      <alignment/>
      <protection hidden="1"/>
    </xf>
    <xf numFmtId="43" fontId="34" fillId="4" borderId="0" xfId="0" applyNumberFormat="1" applyFont="1" applyFill="1" applyAlignment="1" applyProtection="1">
      <alignment/>
      <protection hidden="1"/>
    </xf>
    <xf numFmtId="43" fontId="0" fillId="4" borderId="0" xfId="0" applyNumberFormat="1" applyFill="1" applyAlignment="1" applyProtection="1">
      <alignment/>
      <protection hidden="1"/>
    </xf>
    <xf numFmtId="0" fontId="42" fillId="12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5"/>
          <c:w val="0.7385"/>
          <c:h val="0.908"/>
        </c:manualLayout>
      </c:layout>
      <c:lineChart>
        <c:grouping val="standard"/>
        <c:varyColors val="0"/>
        <c:ser>
          <c:idx val="1"/>
          <c:order val="0"/>
          <c:tx>
            <c:strRef>
              <c:f>Hoja1!$I$5</c:f>
              <c:strCache>
                <c:ptCount val="1"/>
                <c:pt idx="0">
                  <c:v>INGRESOS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Hoja1!$J$4:$R$4</c:f>
              <c:numCache/>
            </c:numRef>
          </c:cat>
          <c:val>
            <c:numRef>
              <c:f>Hoja1!$J$5:$R$5</c:f>
              <c:numCache/>
            </c:numRef>
          </c:val>
          <c:smooth val="0"/>
        </c:ser>
        <c:ser>
          <c:idx val="2"/>
          <c:order val="1"/>
          <c:tx>
            <c:strRef>
              <c:f>Hoja1!$I$6</c:f>
              <c:strCache>
                <c:ptCount val="1"/>
                <c:pt idx="0">
                  <c:v>C. TOTALES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Hoja1!$J$4:$R$4</c:f>
              <c:numCache/>
            </c:numRef>
          </c:cat>
          <c:val>
            <c:numRef>
              <c:f>Hoja1!$J$6:$R$6</c:f>
              <c:numCache/>
            </c:numRef>
          </c:val>
          <c:smooth val="0"/>
        </c:ser>
        <c:ser>
          <c:idx val="3"/>
          <c:order val="2"/>
          <c:tx>
            <c:strRef>
              <c:f>Hoja1!$I$7</c:f>
              <c:strCache>
                <c:ptCount val="1"/>
                <c:pt idx="0">
                  <c:v>C. y G. FIJOS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Hoja1!$J$4:$R$4</c:f>
              <c:numCache/>
            </c:numRef>
          </c:cat>
          <c:val>
            <c:numRef>
              <c:f>Hoja1!$J$7:$R$7</c:f>
              <c:numCache/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INGRESOS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75"/>
          <c:y val="0.3655"/>
          <c:w val="0.174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7</xdr:row>
      <xdr:rowOff>133350</xdr:rowOff>
    </xdr:from>
    <xdr:to>
      <xdr:col>16</xdr:col>
      <xdr:colOff>609600</xdr:colOff>
      <xdr:row>22</xdr:row>
      <xdr:rowOff>19050</xdr:rowOff>
    </xdr:to>
    <xdr:graphicFrame>
      <xdr:nvGraphicFramePr>
        <xdr:cNvPr id="1" name="1 Gráfico"/>
        <xdr:cNvGraphicFramePr/>
      </xdr:nvGraphicFramePr>
      <xdr:xfrm>
        <a:off x="6915150" y="1485900"/>
        <a:ext cx="5915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A18"/>
  <sheetViews>
    <sheetView tabSelected="1" zoomScale="90" zoomScaleNormal="90" zoomScalePageLayoutView="0" workbookViewId="0" topLeftCell="A1">
      <selection activeCell="F16" sqref="F16"/>
    </sheetView>
  </sheetViews>
  <sheetFormatPr defaultColWidth="0" defaultRowHeight="15" zeroHeight="1"/>
  <cols>
    <col min="1" max="1" width="11.421875" style="2" customWidth="1"/>
    <col min="2" max="2" width="15.00390625" style="2" customWidth="1"/>
    <col min="3" max="3" width="11.421875" style="2" customWidth="1"/>
    <col min="4" max="4" width="2.57421875" style="2" customWidth="1"/>
    <col min="5" max="5" width="22.28125" style="2" customWidth="1"/>
    <col min="6" max="6" width="12.421875" style="2" customWidth="1"/>
    <col min="7" max="7" width="11.421875" style="2" customWidth="1"/>
    <col min="8" max="8" width="3.140625" style="2" customWidth="1"/>
    <col min="9" max="9" width="11.57421875" style="2" customWidth="1"/>
    <col min="10" max="18" width="11.7109375" style="2" customWidth="1"/>
    <col min="19" max="19" width="11.421875" style="2" customWidth="1"/>
    <col min="20" max="16384" width="11.421875" style="2" hidden="1" customWidth="1"/>
  </cols>
  <sheetData>
    <row r="1" spans="1:27" ht="23.25">
      <c r="A1" s="1" t="s">
        <v>0</v>
      </c>
      <c r="L1" s="26" t="s">
        <v>25</v>
      </c>
      <c r="M1" s="26"/>
      <c r="N1" s="26"/>
      <c r="O1" s="26"/>
      <c r="AA1" s="20" t="b">
        <v>0</v>
      </c>
    </row>
    <row r="2" ht="8.25" customHeight="1">
      <c r="A2" s="1"/>
    </row>
    <row r="3" ht="15">
      <c r="E3" s="10" t="s">
        <v>20</v>
      </c>
    </row>
    <row r="4" spans="6:18" ht="15">
      <c r="F4" s="3" t="s">
        <v>23</v>
      </c>
      <c r="G4" s="3" t="s">
        <v>22</v>
      </c>
      <c r="I4" s="5" t="s">
        <v>2</v>
      </c>
      <c r="J4" s="6">
        <v>0</v>
      </c>
      <c r="K4" s="6">
        <f>_xlfn.IFERROR(N4/4,0)</f>
        <v>346.8208092485549</v>
      </c>
      <c r="L4" s="6">
        <f>K4*2</f>
        <v>693.6416184971098</v>
      </c>
      <c r="M4" s="6">
        <f>K4*3</f>
        <v>1040.4624277456646</v>
      </c>
      <c r="N4" s="22">
        <f>C17</f>
        <v>1387.2832369942196</v>
      </c>
      <c r="O4" s="6">
        <f>N4+K4</f>
        <v>1734.1040462427745</v>
      </c>
      <c r="P4" s="6">
        <f>O4+K4</f>
        <v>2080.9248554913293</v>
      </c>
      <c r="Q4" s="6">
        <f>P4+K4</f>
        <v>2427.745664739884</v>
      </c>
      <c r="R4" s="6">
        <f>Q4+K4</f>
        <v>2774.5664739884387</v>
      </c>
    </row>
    <row r="5" spans="1:18" ht="15">
      <c r="A5" s="2" t="s">
        <v>3</v>
      </c>
      <c r="C5" s="7">
        <v>5000</v>
      </c>
      <c r="E5" s="2" t="s">
        <v>1</v>
      </c>
      <c r="F5" s="4">
        <f>C5</f>
        <v>5000</v>
      </c>
      <c r="G5" s="4">
        <f>C17</f>
        <v>1387.2832369942196</v>
      </c>
      <c r="I5" s="10" t="s">
        <v>5</v>
      </c>
      <c r="J5" s="9">
        <f aca="true" t="shared" si="0" ref="J5:R5">J4*$C10</f>
        <v>0</v>
      </c>
      <c r="K5" s="9">
        <f t="shared" si="0"/>
        <v>10404.624277456647</v>
      </c>
      <c r="L5" s="9">
        <f t="shared" si="0"/>
        <v>20809.248554913294</v>
      </c>
      <c r="M5" s="9">
        <f t="shared" si="0"/>
        <v>31213.87283236994</v>
      </c>
      <c r="N5" s="23">
        <f t="shared" si="0"/>
        <v>41618.49710982659</v>
      </c>
      <c r="O5" s="9">
        <f t="shared" si="0"/>
        <v>52023.12138728324</v>
      </c>
      <c r="P5" s="9">
        <f t="shared" si="0"/>
        <v>62427.74566473988</v>
      </c>
      <c r="Q5" s="9">
        <f t="shared" si="0"/>
        <v>72832.36994219651</v>
      </c>
      <c r="R5" s="9">
        <f t="shared" si="0"/>
        <v>83236.99421965316</v>
      </c>
    </row>
    <row r="6" spans="5:18" ht="15">
      <c r="E6" s="2" t="s">
        <v>4</v>
      </c>
      <c r="F6" s="8">
        <f>F5*C10</f>
        <v>150000</v>
      </c>
      <c r="G6" s="9">
        <f>G5*C10</f>
        <v>41618.49710982659</v>
      </c>
      <c r="I6" s="10" t="s">
        <v>7</v>
      </c>
      <c r="J6" s="8">
        <f aca="true" t="shared" si="1" ref="J6:R6">(J4*$C14)+J7</f>
        <v>24000</v>
      </c>
      <c r="K6" s="8">
        <f t="shared" si="1"/>
        <v>28404.62427745665</v>
      </c>
      <c r="L6" s="8">
        <f t="shared" si="1"/>
        <v>32809.2485549133</v>
      </c>
      <c r="M6" s="8">
        <f t="shared" si="1"/>
        <v>37213.87283236994</v>
      </c>
      <c r="N6" s="24">
        <f t="shared" si="1"/>
        <v>41618.49710982659</v>
      </c>
      <c r="O6" s="8">
        <f t="shared" si="1"/>
        <v>46023.12138728323</v>
      </c>
      <c r="P6" s="8">
        <f t="shared" si="1"/>
        <v>50427.74566473988</v>
      </c>
      <c r="Q6" s="8">
        <f t="shared" si="1"/>
        <v>54832.36994219653</v>
      </c>
      <c r="R6" s="8">
        <f t="shared" si="1"/>
        <v>59236.99421965317</v>
      </c>
    </row>
    <row r="7" spans="1:18" ht="15">
      <c r="A7" s="2" t="s">
        <v>14</v>
      </c>
      <c r="C7" s="19">
        <v>63500</v>
      </c>
      <c r="E7" s="11" t="s">
        <v>6</v>
      </c>
      <c r="F7" s="12">
        <f>F5*C14</f>
        <v>63500</v>
      </c>
      <c r="G7" s="13">
        <f>G5*C14</f>
        <v>17618.49710982659</v>
      </c>
      <c r="I7" s="10" t="s">
        <v>10</v>
      </c>
      <c r="J7" s="8">
        <f aca="true" t="shared" si="2" ref="J7:R7">$C$8</f>
        <v>24000</v>
      </c>
      <c r="K7" s="8">
        <f t="shared" si="2"/>
        <v>24000</v>
      </c>
      <c r="L7" s="8">
        <f t="shared" si="2"/>
        <v>24000</v>
      </c>
      <c r="M7" s="8">
        <f t="shared" si="2"/>
        <v>24000</v>
      </c>
      <c r="N7" s="25">
        <f t="shared" si="2"/>
        <v>24000</v>
      </c>
      <c r="O7" s="8">
        <f t="shared" si="2"/>
        <v>24000</v>
      </c>
      <c r="P7" s="8">
        <f t="shared" si="2"/>
        <v>24000</v>
      </c>
      <c r="Q7" s="8">
        <f t="shared" si="2"/>
        <v>24000</v>
      </c>
      <c r="R7" s="8">
        <f t="shared" si="2"/>
        <v>24000</v>
      </c>
    </row>
    <row r="8" spans="1:7" ht="15">
      <c r="A8" s="2" t="s">
        <v>15</v>
      </c>
      <c r="C8" s="19">
        <v>24000</v>
      </c>
      <c r="E8" s="10" t="s">
        <v>9</v>
      </c>
      <c r="F8" s="8">
        <f>F6-F7</f>
        <v>86500</v>
      </c>
      <c r="G8" s="8">
        <f>G6-G7</f>
        <v>24000</v>
      </c>
    </row>
    <row r="9" spans="3:7" ht="15">
      <c r="C9" s="15"/>
      <c r="E9" s="11" t="s">
        <v>12</v>
      </c>
      <c r="F9" s="12">
        <f>C8</f>
        <v>24000</v>
      </c>
      <c r="G9" s="13">
        <f>C8</f>
        <v>24000</v>
      </c>
    </row>
    <row r="10" spans="1:7" ht="15">
      <c r="A10" s="2" t="s">
        <v>8</v>
      </c>
      <c r="C10" s="14">
        <v>30</v>
      </c>
      <c r="E10" s="10" t="s">
        <v>13</v>
      </c>
      <c r="F10" s="8">
        <f>F8-F9</f>
        <v>62500</v>
      </c>
      <c r="G10" s="8">
        <f>G8-G9</f>
        <v>0</v>
      </c>
    </row>
    <row r="11" spans="5:7" ht="15">
      <c r="E11" s="16" t="s">
        <v>21</v>
      </c>
      <c r="F11" s="12">
        <f>IF(AA1=TRUE,F10*C12,0)</f>
        <v>0</v>
      </c>
      <c r="G11" s="12">
        <f>IF(AA1=TRUE,G10*C12,0)</f>
        <v>0</v>
      </c>
    </row>
    <row r="12" spans="1:7" ht="15">
      <c r="A12" s="16" t="s">
        <v>24</v>
      </c>
      <c r="C12" s="21">
        <v>0.295</v>
      </c>
      <c r="E12" s="17" t="s">
        <v>16</v>
      </c>
      <c r="F12" s="8">
        <f>F10-G19</f>
        <v>62500</v>
      </c>
      <c r="G12" s="8">
        <f>G10-G11</f>
        <v>0</v>
      </c>
    </row>
    <row r="13" ht="15"/>
    <row r="14" spans="1:3" ht="15">
      <c r="A14" s="2" t="s">
        <v>11</v>
      </c>
      <c r="C14" s="9">
        <f>_xlfn.IFERROR(C7/C5,0)</f>
        <v>12.7</v>
      </c>
    </row>
    <row r="15" spans="1:3" ht="15">
      <c r="A15" s="2" t="s">
        <v>17</v>
      </c>
      <c r="C15" s="8">
        <f>C10-C14</f>
        <v>17.3</v>
      </c>
    </row>
    <row r="16" ht="15"/>
    <row r="17" spans="1:3" ht="15">
      <c r="A17" s="2" t="s">
        <v>18</v>
      </c>
      <c r="C17" s="18">
        <f>_xlfn.IFERROR(C8/C15,0)</f>
        <v>1387.2832369942196</v>
      </c>
    </row>
    <row r="18" spans="1:3" ht="15">
      <c r="A18" s="2" t="s">
        <v>19</v>
      </c>
      <c r="C18" s="18">
        <f>C17*C10</f>
        <v>41618.49710982659</v>
      </c>
    </row>
    <row r="19" ht="15"/>
    <row r="20" ht="15"/>
    <row r="21" ht="15"/>
    <row r="22" ht="15"/>
    <row r="23" ht="15"/>
    <row r="24" ht="15"/>
    <row r="25" ht="15"/>
  </sheetData>
  <sheetProtection/>
  <mergeCells count="1">
    <mergeCell ref="L1:O1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GONZALES ROMERO</dc:creator>
  <cp:keywords/>
  <dc:description/>
  <cp:lastModifiedBy>SERGIO GONZALES ROMERO</cp:lastModifiedBy>
  <dcterms:created xsi:type="dcterms:W3CDTF">2018-12-27T01:55:07Z</dcterms:created>
  <dcterms:modified xsi:type="dcterms:W3CDTF">2018-12-27T16:35:57Z</dcterms:modified>
  <cp:category/>
  <cp:version/>
  <cp:contentType/>
  <cp:contentStatus/>
</cp:coreProperties>
</file>